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silentcustomer-my.sharepoint.com/personal/janet_thesilentcustomer_com/Documents/Documents/1c) WeWeed/Resources docs/"/>
    </mc:Choice>
  </mc:AlternateContent>
  <xr:revisionPtr revIDLastSave="0" documentId="8_{BB6907DB-C3A3-411E-A978-0CBBB2063AC5}" xr6:coauthVersionLast="47" xr6:coauthVersionMax="47" xr10:uidLastSave="{00000000-0000-0000-0000-000000000000}"/>
  <bookViews>
    <workbookView xWindow="28680" yWindow="-120" windowWidth="29040" windowHeight="15720" xr2:uid="{091DFED3-7513-4792-A75F-21983892CFD5}"/>
  </bookViews>
  <sheets>
    <sheet name="P&amp;L from April 2025)" sheetId="121" r:id="rId1"/>
    <sheet name="Sheet1" sheetId="102" r:id="rId2"/>
    <sheet name="Sheet2" sheetId="103" r:id="rId3"/>
    <sheet name="Sheet3" sheetId="104" r:id="rId4"/>
    <sheet name="Sheet4" sheetId="105" r:id="rId5"/>
    <sheet name="Sheet5" sheetId="106" r:id="rId6"/>
    <sheet name="Sheet6" sheetId="107" r:id="rId7"/>
    <sheet name="Sheet7" sheetId="108" r:id="rId8"/>
    <sheet name="Sheet8" sheetId="109" r:id="rId9"/>
    <sheet name="Sheet9" sheetId="110" r:id="rId10"/>
    <sheet name="Sheet10" sheetId="111" r:id="rId11"/>
    <sheet name="Sheet11" sheetId="112" r:id="rId12"/>
    <sheet name="Sheet12" sheetId="113" r:id="rId13"/>
    <sheet name="Sheet13" sheetId="114" r:id="rId14"/>
    <sheet name="Sheet14" sheetId="115" r:id="rId15"/>
    <sheet name="Sheet15" sheetId="116" r:id="rId16"/>
    <sheet name="Sheet16" sheetId="117" r:id="rId17"/>
    <sheet name="Sheet17" sheetId="118" r:id="rId18"/>
    <sheet name="P&amp;L from April 2025 " sheetId="14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21" l="1"/>
  <c r="M32" i="121"/>
  <c r="N35" i="121"/>
  <c r="M28" i="121"/>
  <c r="M30" i="121" s="1"/>
  <c r="L28" i="121"/>
  <c r="L30" i="121" s="1"/>
  <c r="L32" i="121" s="1"/>
  <c r="K28" i="121"/>
  <c r="K30" i="121" s="1"/>
  <c r="K32" i="121" s="1"/>
  <c r="J28" i="121"/>
  <c r="J30" i="121" s="1"/>
  <c r="J32" i="121" s="1"/>
  <c r="I28" i="121"/>
  <c r="H28" i="121"/>
  <c r="H30" i="121" s="1"/>
  <c r="H32" i="121" s="1"/>
  <c r="G28" i="121"/>
  <c r="F28" i="121"/>
  <c r="F30" i="121" s="1"/>
  <c r="F32" i="121" s="1"/>
  <c r="E28" i="121"/>
  <c r="E30" i="121" s="1"/>
  <c r="E32" i="121" s="1"/>
  <c r="D28" i="121"/>
  <c r="D30" i="121" s="1"/>
  <c r="D32" i="121" s="1"/>
  <c r="C28" i="121"/>
  <c r="C30" i="121" s="1"/>
  <c r="C32" i="121" s="1"/>
  <c r="B28" i="121"/>
  <c r="B30" i="121" s="1"/>
  <c r="B32" i="121" s="1"/>
  <c r="N27" i="121"/>
  <c r="N26" i="121"/>
  <c r="N25" i="121"/>
  <c r="N24" i="121"/>
  <c r="N23" i="121"/>
  <c r="N22" i="121"/>
  <c r="N21" i="121"/>
  <c r="N20" i="121"/>
  <c r="N18" i="121"/>
  <c r="N17" i="121"/>
  <c r="N16" i="121"/>
  <c r="N15" i="121"/>
  <c r="N14" i="121"/>
  <c r="N13" i="121"/>
  <c r="N12" i="121"/>
  <c r="N11" i="121"/>
  <c r="M10" i="121"/>
  <c r="M33" i="121" s="1"/>
  <c r="L10" i="121"/>
  <c r="L33" i="121" s="1"/>
  <c r="K10" i="121"/>
  <c r="K33" i="121" s="1"/>
  <c r="J10" i="121"/>
  <c r="J33" i="121" s="1"/>
  <c r="I10" i="121"/>
  <c r="I33" i="121" s="1"/>
  <c r="H10" i="121"/>
  <c r="H33" i="121" s="1"/>
  <c r="G10" i="121"/>
  <c r="G33" i="121" s="1"/>
  <c r="F10" i="121"/>
  <c r="F33" i="121" s="1"/>
  <c r="E10" i="121"/>
  <c r="E33" i="121" s="1"/>
  <c r="D10" i="121"/>
  <c r="D33" i="121" s="1"/>
  <c r="C10" i="121"/>
  <c r="C33" i="121" s="1"/>
  <c r="B10" i="121"/>
  <c r="B33" i="121" s="1"/>
  <c r="N9" i="121"/>
  <c r="N8" i="121"/>
  <c r="N7" i="121"/>
  <c r="N32" i="14"/>
  <c r="M32" i="14"/>
  <c r="L32" i="14"/>
  <c r="K32" i="14"/>
  <c r="J32" i="14"/>
  <c r="I32" i="14"/>
  <c r="H32" i="14"/>
  <c r="G32" i="14"/>
  <c r="F32" i="14"/>
  <c r="E32" i="14"/>
  <c r="D32" i="14"/>
  <c r="C32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B32" i="14"/>
  <c r="M27" i="14"/>
  <c r="M29" i="14" s="1"/>
  <c r="M30" i="14" s="1"/>
  <c r="L27" i="14"/>
  <c r="L29" i="14" s="1"/>
  <c r="L30" i="14" s="1"/>
  <c r="K27" i="14"/>
  <c r="K29" i="14" s="1"/>
  <c r="K30" i="14" s="1"/>
  <c r="J27" i="14"/>
  <c r="J29" i="14" s="1"/>
  <c r="J30" i="14" s="1"/>
  <c r="I27" i="14"/>
  <c r="I29" i="14" s="1"/>
  <c r="I30" i="14" s="1"/>
  <c r="H27" i="14"/>
  <c r="H29" i="14" s="1"/>
  <c r="H30" i="14" s="1"/>
  <c r="G27" i="14"/>
  <c r="G29" i="14" s="1"/>
  <c r="G30" i="14" s="1"/>
  <c r="F27" i="14"/>
  <c r="F29" i="14" s="1"/>
  <c r="F30" i="14" s="1"/>
  <c r="E27" i="14"/>
  <c r="D27" i="14"/>
  <c r="C27" i="14"/>
  <c r="E29" i="14"/>
  <c r="E30" i="14" s="1"/>
  <c r="D29" i="14"/>
  <c r="D30" i="14" s="1"/>
  <c r="B29" i="14"/>
  <c r="B31" i="14" s="1"/>
  <c r="N13" i="14"/>
  <c r="N12" i="14"/>
  <c r="N11" i="14"/>
  <c r="N27" i="14" s="1"/>
  <c r="N29" i="14" s="1"/>
  <c r="N30" i="14" s="1"/>
  <c r="N9" i="14"/>
  <c r="L10" i="14"/>
  <c r="C10" i="14"/>
  <c r="B27" i="14"/>
  <c r="M10" i="14"/>
  <c r="K10" i="14"/>
  <c r="J10" i="14"/>
  <c r="I10" i="14"/>
  <c r="H10" i="14"/>
  <c r="G10" i="14"/>
  <c r="F10" i="14"/>
  <c r="E10" i="14"/>
  <c r="D10" i="14"/>
  <c r="B10" i="14"/>
  <c r="N7" i="14"/>
  <c r="N8" i="14"/>
  <c r="N34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M29" i="121" l="1"/>
  <c r="G29" i="121"/>
  <c r="I29" i="121"/>
  <c r="G30" i="121"/>
  <c r="L29" i="121"/>
  <c r="J29" i="121"/>
  <c r="H29" i="121"/>
  <c r="C29" i="121"/>
  <c r="N28" i="121"/>
  <c r="B31" i="121"/>
  <c r="C34" i="121"/>
  <c r="C36" i="121" s="1"/>
  <c r="C31" i="121"/>
  <c r="D34" i="121"/>
  <c r="D36" i="121" s="1"/>
  <c r="D31" i="121"/>
  <c r="F34" i="121"/>
  <c r="F36" i="121" s="1"/>
  <c r="F31" i="121"/>
  <c r="H34" i="121"/>
  <c r="H36" i="121" s="1"/>
  <c r="H31" i="121"/>
  <c r="K34" i="121"/>
  <c r="K36" i="121" s="1"/>
  <c r="K31" i="121"/>
  <c r="M31" i="121"/>
  <c r="M34" i="121"/>
  <c r="M36" i="121" s="1"/>
  <c r="E31" i="121"/>
  <c r="E34" i="121"/>
  <c r="E36" i="121" s="1"/>
  <c r="J34" i="121"/>
  <c r="J36" i="121" s="1"/>
  <c r="J31" i="121"/>
  <c r="I30" i="121"/>
  <c r="I32" i="121" s="1"/>
  <c r="K29" i="121"/>
  <c r="B29" i="121"/>
  <c r="L31" i="121"/>
  <c r="D29" i="121"/>
  <c r="E29" i="121"/>
  <c r="L34" i="121"/>
  <c r="L36" i="121" s="1"/>
  <c r="F29" i="121"/>
  <c r="N10" i="121"/>
  <c r="N33" i="121" s="1"/>
  <c r="B28" i="14"/>
  <c r="M28" i="14"/>
  <c r="J28" i="14"/>
  <c r="L28" i="14"/>
  <c r="K28" i="14"/>
  <c r="I28" i="14"/>
  <c r="H28" i="14"/>
  <c r="D28" i="14"/>
  <c r="G28" i="14"/>
  <c r="F28" i="14"/>
  <c r="E28" i="14"/>
  <c r="N10" i="14"/>
  <c r="G31" i="121" l="1"/>
  <c r="G32" i="121"/>
  <c r="G34" i="121"/>
  <c r="G36" i="121" s="1"/>
  <c r="N29" i="121"/>
  <c r="N30" i="121"/>
  <c r="N31" i="121" s="1"/>
  <c r="B34" i="121"/>
  <c r="B36" i="121" s="1"/>
  <c r="N32" i="121"/>
  <c r="I31" i="121"/>
  <c r="M31" i="14"/>
  <c r="M33" i="14" s="1"/>
  <c r="L31" i="14"/>
  <c r="L33" i="14" s="1"/>
  <c r="K31" i="14"/>
  <c r="K33" i="14" s="1"/>
  <c r="J31" i="14"/>
  <c r="J33" i="14" s="1"/>
  <c r="I31" i="14"/>
  <c r="I33" i="14" s="1"/>
  <c r="F31" i="14"/>
  <c r="F33" i="14" s="1"/>
  <c r="E31" i="14"/>
  <c r="E33" i="14" s="1"/>
  <c r="D31" i="14"/>
  <c r="N28" i="14"/>
  <c r="N34" i="121" l="1"/>
  <c r="N36" i="121" s="1"/>
  <c r="I34" i="121"/>
  <c r="I36" i="121" s="1"/>
  <c r="H31" i="14"/>
  <c r="H33" i="14" s="1"/>
  <c r="G31" i="14"/>
  <c r="G33" i="14" s="1"/>
  <c r="D33" i="14"/>
  <c r="B30" i="14"/>
  <c r="B33" i="14" l="1"/>
  <c r="C28" i="14"/>
  <c r="C29" i="14"/>
  <c r="C31" i="14" s="1"/>
  <c r="N31" i="14" s="1"/>
  <c r="N33" i="14" s="1"/>
  <c r="N35" i="14" s="1"/>
  <c r="C30" i="14"/>
  <c r="C33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</author>
  </authors>
  <commentList>
    <comment ref="A7" authorId="0" shapeId="0" xr:uid="{9708B559-03E0-43FC-A646-0591126D7AE8}">
      <text>
        <r>
          <rPr>
            <b/>
            <sz val="9"/>
            <color indexed="81"/>
            <rFont val="Tahoma"/>
            <charset val="1"/>
          </rPr>
          <t>Janet:</t>
        </r>
        <r>
          <rPr>
            <sz val="9"/>
            <color indexed="81"/>
            <rFont val="Tahoma"/>
            <charset val="1"/>
          </rPr>
          <t xml:space="preserve">
Main income invoiced</t>
        </r>
      </text>
    </comment>
    <comment ref="A27" authorId="0" shapeId="0" xr:uid="{E8749177-37EB-475B-BA6C-C48401299B44}">
      <text>
        <r>
          <rPr>
            <b/>
            <sz val="9"/>
            <color indexed="81"/>
            <rFont val="Tahoma"/>
            <family val="2"/>
          </rPr>
          <t>Janet:</t>
        </r>
        <r>
          <rPr>
            <sz val="9"/>
            <color indexed="81"/>
            <rFont val="Tahoma"/>
            <family val="2"/>
          </rPr>
          <t xml:space="preserve">
If you have bought something very expensive for example a van (from savings or a loan) you can split the costs across 5 years on your P&amp;L to reduce your tax liability.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</author>
  </authors>
  <commentList>
    <comment ref="A7" authorId="0" shapeId="0" xr:uid="{83F1F334-20E7-403E-AFCC-F52CBD779A8C}">
      <text>
        <r>
          <rPr>
            <b/>
            <sz val="9"/>
            <color indexed="81"/>
            <rFont val="Tahoma"/>
            <charset val="1"/>
          </rPr>
          <t>Janet:</t>
        </r>
        <r>
          <rPr>
            <sz val="9"/>
            <color indexed="81"/>
            <rFont val="Tahoma"/>
            <charset val="1"/>
          </rPr>
          <t xml:space="preserve">
Main income invoiced</t>
        </r>
      </text>
    </comment>
    <comment ref="A26" authorId="0" shapeId="0" xr:uid="{94114367-FC34-4AB2-A00E-190992154283}">
      <text>
        <r>
          <rPr>
            <b/>
            <sz val="9"/>
            <color indexed="81"/>
            <rFont val="Tahoma"/>
            <family val="2"/>
          </rPr>
          <t>Janet:</t>
        </r>
        <r>
          <rPr>
            <sz val="9"/>
            <color indexed="81"/>
            <rFont val="Tahoma"/>
            <family val="2"/>
          </rPr>
          <t xml:space="preserve">
If you have bought something very expensive for example a van (from savings or a loan) you can split the costs across 5 years on your P&amp;L to reduce your tax liability.  </t>
        </r>
      </text>
    </comment>
  </commentList>
</comments>
</file>

<file path=xl/sharedStrings.xml><?xml version="1.0" encoding="utf-8"?>
<sst xmlns="http://schemas.openxmlformats.org/spreadsheetml/2006/main" count="87" uniqueCount="47">
  <si>
    <t>July</t>
  </si>
  <si>
    <t>Aug</t>
  </si>
  <si>
    <t>Sept</t>
  </si>
  <si>
    <t>Nov</t>
  </si>
  <si>
    <t>Dec</t>
  </si>
  <si>
    <t>Jan</t>
  </si>
  <si>
    <t>Feb</t>
  </si>
  <si>
    <t>March</t>
  </si>
  <si>
    <t>June</t>
  </si>
  <si>
    <t>Gross Profit</t>
  </si>
  <si>
    <t>%</t>
  </si>
  <si>
    <t>Printing</t>
  </si>
  <si>
    <t>Website / software / IT</t>
  </si>
  <si>
    <t>Postage</t>
  </si>
  <si>
    <t>Train / taxi / Parking</t>
  </si>
  <si>
    <t>legal / insurance</t>
  </si>
  <si>
    <t>Bank charges</t>
  </si>
  <si>
    <t>Total other costs</t>
  </si>
  <si>
    <t>Drawn</t>
  </si>
  <si>
    <t>Cash in bank</t>
  </si>
  <si>
    <t>April</t>
  </si>
  <si>
    <t>May</t>
  </si>
  <si>
    <t>Other costs % of sales</t>
  </si>
  <si>
    <t>OCT</t>
  </si>
  <si>
    <t>Tools</t>
  </si>
  <si>
    <t>2024 - 2025</t>
  </si>
  <si>
    <t>Gardening income</t>
  </si>
  <si>
    <t>Design work</t>
  </si>
  <si>
    <t xml:space="preserve">Other income </t>
  </si>
  <si>
    <t xml:space="preserve">Marketing / Advertising </t>
  </si>
  <si>
    <t>Plants /seeds</t>
  </si>
  <si>
    <t>Food  / lunch</t>
  </si>
  <si>
    <t xml:space="preserve">Phone </t>
  </si>
  <si>
    <t xml:space="preserve">Total Income </t>
  </si>
  <si>
    <t>Tax 25%</t>
  </si>
  <si>
    <t xml:space="preserve">Available income  </t>
  </si>
  <si>
    <t>NI 6%</t>
  </si>
  <si>
    <t xml:space="preserve">Milage </t>
  </si>
  <si>
    <t>Petty cash</t>
  </si>
  <si>
    <t>Work wear (inc sun cream)</t>
  </si>
  <si>
    <t xml:space="preserve">Capital expenditure ( new van) </t>
  </si>
  <si>
    <t>Accountancey costs</t>
  </si>
  <si>
    <t xml:space="preserve">Gardeners P&amp;L (Don't populate green cells)   </t>
  </si>
  <si>
    <t>Tax 20%</t>
  </si>
  <si>
    <t xml:space="preserve">Training / learning &amp; development </t>
  </si>
  <si>
    <t>2025 - 2026</t>
  </si>
  <si>
    <t>Updated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</si>
</sst>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23"/>
      <name val="Calibri"/>
      <family val="2"/>
    </font>
    <font>
      <sz val="11"/>
      <color indexed="8"/>
      <name val="Calibri"/>
      <family val="2"/>
    </font>
    <font>
      <b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7" fillId="0" borderId="0" xfId="0" applyFont="1" applyAlignment="1">
      <alignment horizontal="left"/>
    </xf>
    <xf numFmtId="164" fontId="6" fillId="0" borderId="0" xfId="0" applyNumberFormat="1" applyFont="1"/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5" xfId="0" applyNumberFormat="1" applyFont="1" applyBorder="1"/>
    <xf numFmtId="164" fontId="9" fillId="0" borderId="10" xfId="0" applyNumberFormat="1" applyFont="1" applyBorder="1"/>
    <xf numFmtId="164" fontId="6" fillId="0" borderId="12" xfId="0" applyNumberFormat="1" applyFont="1" applyBorder="1"/>
    <xf numFmtId="164" fontId="8" fillId="0" borderId="13" xfId="0" applyNumberFormat="1" applyFont="1" applyBorder="1"/>
    <xf numFmtId="164" fontId="10" fillId="0" borderId="0" xfId="0" applyNumberFormat="1" applyFont="1"/>
    <xf numFmtId="10" fontId="8" fillId="0" borderId="0" xfId="0" applyNumberFormat="1" applyFont="1"/>
    <xf numFmtId="164" fontId="2" fillId="0" borderId="0" xfId="0" applyNumberFormat="1" applyFont="1"/>
    <xf numFmtId="0" fontId="6" fillId="0" borderId="0" xfId="0" applyFont="1"/>
    <xf numFmtId="0" fontId="9" fillId="0" borderId="0" xfId="0" applyFont="1" applyAlignment="1">
      <alignment horizontal="right"/>
    </xf>
    <xf numFmtId="164" fontId="0" fillId="0" borderId="0" xfId="0" applyNumberFormat="1"/>
    <xf numFmtId="164" fontId="8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4" fontId="13" fillId="0" borderId="0" xfId="0" applyNumberFormat="1" applyFont="1"/>
    <xf numFmtId="164" fontId="15" fillId="0" borderId="0" xfId="0" applyNumberFormat="1" applyFont="1"/>
    <xf numFmtId="0" fontId="15" fillId="0" borderId="0" xfId="0" applyFont="1"/>
    <xf numFmtId="164" fontId="15" fillId="0" borderId="0" xfId="0" applyNumberFormat="1" applyFont="1" applyAlignment="1">
      <alignment horizontal="left"/>
    </xf>
    <xf numFmtId="0" fontId="14" fillId="0" borderId="0" xfId="0" applyFont="1"/>
    <xf numFmtId="164" fontId="8" fillId="0" borderId="0" xfId="0" applyNumberFormat="1" applyFont="1"/>
    <xf numFmtId="164" fontId="16" fillId="0" borderId="10" xfId="0" applyNumberFormat="1" applyFont="1" applyBorder="1"/>
    <xf numFmtId="164" fontId="8" fillId="2" borderId="0" xfId="0" applyNumberFormat="1" applyFont="1" applyFill="1"/>
    <xf numFmtId="10" fontId="8" fillId="2" borderId="0" xfId="0" applyNumberFormat="1" applyFont="1" applyFill="1"/>
    <xf numFmtId="164" fontId="7" fillId="2" borderId="1" xfId="0" applyNumberFormat="1" applyFont="1" applyFill="1" applyBorder="1"/>
    <xf numFmtId="164" fontId="8" fillId="2" borderId="2" xfId="0" applyNumberFormat="1" applyFont="1" applyFill="1" applyBorder="1"/>
    <xf numFmtId="164" fontId="9" fillId="2" borderId="2" xfId="0" applyNumberFormat="1" applyFont="1" applyFill="1" applyBorder="1"/>
    <xf numFmtId="164" fontId="8" fillId="2" borderId="3" xfId="0" applyNumberFormat="1" applyFont="1" applyFill="1" applyBorder="1"/>
    <xf numFmtId="164" fontId="3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164" fontId="1" fillId="0" borderId="0" xfId="0" applyNumberFormat="1" applyFont="1"/>
    <xf numFmtId="164" fontId="11" fillId="0" borderId="4" xfId="0" applyNumberFormat="1" applyFont="1" applyBorder="1"/>
    <xf numFmtId="164" fontId="7" fillId="2" borderId="10" xfId="0" applyNumberFormat="1" applyFont="1" applyFill="1" applyBorder="1"/>
    <xf numFmtId="164" fontId="8" fillId="2" borderId="11" xfId="0" applyNumberFormat="1" applyFont="1" applyFill="1" applyBorder="1"/>
    <xf numFmtId="164" fontId="7" fillId="2" borderId="7" xfId="0" applyNumberFormat="1" applyFont="1" applyFill="1" applyBorder="1"/>
    <xf numFmtId="10" fontId="8" fillId="2" borderId="8" xfId="0" applyNumberFormat="1" applyFont="1" applyFill="1" applyBorder="1"/>
    <xf numFmtId="10" fontId="8" fillId="2" borderId="9" xfId="0" applyNumberFormat="1" applyFont="1" applyFill="1" applyBorder="1"/>
    <xf numFmtId="164" fontId="8" fillId="2" borderId="6" xfId="0" applyNumberFormat="1" applyFont="1" applyFill="1" applyBorder="1"/>
    <xf numFmtId="164" fontId="9" fillId="2" borderId="11" xfId="0" applyNumberFormat="1" applyFont="1" applyFill="1" applyBorder="1"/>
    <xf numFmtId="164" fontId="8" fillId="2" borderId="13" xfId="0" applyNumberFormat="1" applyFont="1" applyFill="1" applyBorder="1"/>
    <xf numFmtId="164" fontId="2" fillId="2" borderId="0" xfId="0" applyNumberFormat="1" applyFont="1" applyFill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3" borderId="0" xfId="0" applyFont="1" applyFill="1"/>
    <xf numFmtId="164" fontId="10" fillId="3" borderId="0" xfId="0" applyNumberFormat="1" applyFont="1" applyFill="1"/>
    <xf numFmtId="10" fontId="8" fillId="3" borderId="0" xfId="0" applyNumberFormat="1" applyFont="1" applyFill="1"/>
    <xf numFmtId="164" fontId="6" fillId="3" borderId="0" xfId="0" applyNumberFormat="1" applyFont="1" applyFill="1"/>
    <xf numFmtId="164" fontId="2" fillId="3" borderId="0" xfId="0" applyNumberFormat="1" applyFont="1" applyFill="1"/>
    <xf numFmtId="164" fontId="9" fillId="3" borderId="0" xfId="0" applyNumberFormat="1" applyFont="1" applyFill="1"/>
    <xf numFmtId="164" fontId="19" fillId="0" borderId="12" xfId="0" applyNumberFormat="1" applyFont="1" applyBorder="1"/>
    <xf numFmtId="164" fontId="19" fillId="0" borderId="13" xfId="0" applyNumberFormat="1" applyFont="1" applyBorder="1"/>
    <xf numFmtId="164" fontId="7" fillId="4" borderId="1" xfId="0" applyNumberFormat="1" applyFont="1" applyFill="1" applyBorder="1"/>
    <xf numFmtId="164" fontId="8" fillId="4" borderId="2" xfId="0" applyNumberFormat="1" applyFont="1" applyFill="1" applyBorder="1" applyProtection="1">
      <protection locked="0"/>
    </xf>
    <xf numFmtId="164" fontId="9" fillId="4" borderId="2" xfId="0" applyNumberFormat="1" applyFont="1" applyFill="1" applyBorder="1" applyProtection="1">
      <protection locked="0"/>
    </xf>
    <xf numFmtId="164" fontId="8" fillId="4" borderId="3" xfId="0" applyNumberFormat="1" applyFont="1" applyFill="1" applyBorder="1" applyProtection="1">
      <protection locked="0"/>
    </xf>
    <xf numFmtId="164" fontId="9" fillId="2" borderId="0" xfId="0" applyNumberFormat="1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164" fontId="8" fillId="2" borderId="6" xfId="0" applyNumberFormat="1" applyFont="1" applyFill="1" applyBorder="1" applyProtection="1">
      <protection locked="0"/>
    </xf>
    <xf numFmtId="164" fontId="8" fillId="2" borderId="11" xfId="0" applyNumberFormat="1" applyFont="1" applyFill="1" applyBorder="1" applyProtection="1">
      <protection locked="0"/>
    </xf>
    <xf numFmtId="164" fontId="9" fillId="2" borderId="11" xfId="0" applyNumberFormat="1" applyFont="1" applyFill="1" applyBorder="1" applyProtection="1">
      <protection locked="0"/>
    </xf>
    <xf numFmtId="164" fontId="20" fillId="2" borderId="14" xfId="0" applyNumberFormat="1" applyFont="1" applyFill="1" applyBorder="1" applyProtection="1">
      <protection locked="0"/>
    </xf>
    <xf numFmtId="10" fontId="8" fillId="2" borderId="9" xfId="0" applyNumberFormat="1" applyFont="1" applyFill="1" applyBorder="1" applyProtection="1">
      <protection locked="0"/>
    </xf>
    <xf numFmtId="164" fontId="8" fillId="4" borderId="13" xfId="0" applyNumberFormat="1" applyFont="1" applyFill="1" applyBorder="1" applyProtection="1">
      <protection locked="0"/>
    </xf>
    <xf numFmtId="10" fontId="8" fillId="2" borderId="0" xfId="0" applyNumberFormat="1" applyFont="1" applyFill="1" applyProtection="1">
      <protection locked="0"/>
    </xf>
    <xf numFmtId="164" fontId="2" fillId="2" borderId="0" xfId="0" applyNumberFormat="1" applyFont="1" applyFill="1" applyProtection="1">
      <protection locked="0"/>
    </xf>
    <xf numFmtId="164" fontId="8" fillId="4" borderId="14" xfId="0" applyNumberFormat="1" applyFont="1" applyFill="1" applyBorder="1" applyProtection="1">
      <protection locked="0"/>
    </xf>
    <xf numFmtId="164" fontId="8" fillId="2" borderId="0" xfId="0" applyNumberFormat="1" applyFont="1" applyFill="1" applyProtection="1">
      <protection locked="0"/>
    </xf>
    <xf numFmtId="164" fontId="9" fillId="3" borderId="0" xfId="0" applyNumberFormat="1" applyFont="1" applyFill="1" applyProtection="1">
      <protection locked="0"/>
    </xf>
    <xf numFmtId="164" fontId="7" fillId="2" borderId="10" xfId="0" applyNumberFormat="1" applyFont="1" applyFill="1" applyBorder="1" applyProtection="1">
      <protection locked="0"/>
    </xf>
    <xf numFmtId="164" fontId="7" fillId="2" borderId="7" xfId="0" applyNumberFormat="1" applyFont="1" applyFill="1" applyBorder="1" applyProtection="1">
      <protection locked="0"/>
    </xf>
    <xf numFmtId="10" fontId="8" fillId="2" borderId="8" xfId="0" applyNumberFormat="1" applyFont="1" applyFill="1" applyBorder="1" applyProtection="1">
      <protection locked="0"/>
    </xf>
    <xf numFmtId="164" fontId="6" fillId="4" borderId="12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5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023A-C22E-4EB0-949A-C7EF2331642D}">
  <dimension ref="A1:N45"/>
  <sheetViews>
    <sheetView tabSelected="1" workbookViewId="0">
      <selection activeCell="B6" sqref="B6"/>
    </sheetView>
  </sheetViews>
  <sheetFormatPr defaultRowHeight="14.5" x14ac:dyDescent="0.35"/>
  <cols>
    <col min="1" max="1" width="36.81640625" customWidth="1"/>
    <col min="2" max="2" width="18.08984375" customWidth="1"/>
    <col min="3" max="3" width="16.90625" customWidth="1"/>
    <col min="4" max="4" width="13.90625" customWidth="1"/>
    <col min="5" max="5" width="11.90625" customWidth="1"/>
    <col min="6" max="6" width="11.54296875" customWidth="1"/>
    <col min="7" max="7" width="12.54296875" customWidth="1"/>
    <col min="8" max="8" width="12.08984375" customWidth="1"/>
    <col min="9" max="9" width="12.1796875" customWidth="1"/>
    <col min="10" max="10" width="13" customWidth="1"/>
    <col min="11" max="11" width="11.453125" customWidth="1"/>
    <col min="12" max="12" width="12.54296875" customWidth="1"/>
    <col min="13" max="13" width="11.36328125" customWidth="1"/>
    <col min="14" max="14" width="14" customWidth="1"/>
  </cols>
  <sheetData>
    <row r="1" spans="1:14" x14ac:dyDescent="0.35">
      <c r="A1" s="17"/>
      <c r="B1" s="1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5"/>
    </row>
    <row r="2" spans="1:14" x14ac:dyDescent="0.35">
      <c r="A2" s="17"/>
      <c r="B2" s="17"/>
      <c r="C2" s="5"/>
      <c r="D2" s="5"/>
      <c r="E2" s="5"/>
      <c r="F2" s="5"/>
      <c r="G2" s="5"/>
      <c r="H2" s="5"/>
      <c r="I2" s="16"/>
      <c r="J2" s="16"/>
      <c r="K2" s="16"/>
      <c r="L2" s="16"/>
      <c r="M2" s="16"/>
      <c r="N2" s="5"/>
    </row>
    <row r="3" spans="1:14" x14ac:dyDescent="0.35">
      <c r="A3" s="17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5"/>
    </row>
    <row r="4" spans="1:14" x14ac:dyDescent="0.35">
      <c r="A4" s="52" t="s">
        <v>42</v>
      </c>
      <c r="B4" s="14"/>
      <c r="C4" s="14"/>
      <c r="D4" s="14"/>
      <c r="E4" s="14"/>
      <c r="F4" s="14"/>
      <c r="G4" s="14"/>
      <c r="H4" s="14"/>
      <c r="I4" s="14"/>
      <c r="J4" s="14"/>
      <c r="K4" s="19"/>
      <c r="L4" s="14"/>
      <c r="M4" s="19"/>
      <c r="N4" s="14"/>
    </row>
    <row r="5" spans="1:14" x14ac:dyDescent="0.35">
      <c r="B5" s="14"/>
      <c r="C5" s="14"/>
      <c r="D5" s="14"/>
      <c r="E5" s="14"/>
      <c r="F5" s="14"/>
      <c r="G5" s="14"/>
      <c r="H5" s="19"/>
      <c r="I5" s="14"/>
      <c r="J5" s="14"/>
      <c r="K5" s="19"/>
      <c r="L5" s="14"/>
      <c r="M5" s="14"/>
      <c r="N5" s="14"/>
    </row>
    <row r="6" spans="1:14" x14ac:dyDescent="0.35">
      <c r="A6" t="s">
        <v>45</v>
      </c>
      <c r="B6" s="82" t="s">
        <v>20</v>
      </c>
      <c r="C6" s="82" t="s">
        <v>21</v>
      </c>
      <c r="D6" s="82" t="s">
        <v>8</v>
      </c>
      <c r="E6" s="82" t="s">
        <v>0</v>
      </c>
      <c r="F6" s="82" t="s">
        <v>1</v>
      </c>
      <c r="G6" s="82" t="s">
        <v>2</v>
      </c>
      <c r="H6" s="82" t="s">
        <v>23</v>
      </c>
      <c r="I6" s="82" t="s">
        <v>3</v>
      </c>
      <c r="J6" s="83" t="s">
        <v>4</v>
      </c>
      <c r="K6" s="82" t="s">
        <v>5</v>
      </c>
      <c r="L6" s="82" t="s">
        <v>6</v>
      </c>
      <c r="M6" s="82" t="s">
        <v>7</v>
      </c>
      <c r="N6" s="84"/>
    </row>
    <row r="7" spans="1:14" x14ac:dyDescent="0.35">
      <c r="A7" s="2" t="s">
        <v>26</v>
      </c>
      <c r="B7" s="16">
        <v>2500</v>
      </c>
      <c r="C7" s="16">
        <v>2500</v>
      </c>
      <c r="D7" s="16">
        <v>2500</v>
      </c>
      <c r="E7" s="16">
        <v>2500</v>
      </c>
      <c r="F7" s="16">
        <v>2500</v>
      </c>
      <c r="G7" s="16">
        <v>2500</v>
      </c>
      <c r="H7" s="16">
        <v>2500</v>
      </c>
      <c r="I7" s="16">
        <v>2500</v>
      </c>
      <c r="J7" s="16">
        <v>2500</v>
      </c>
      <c r="K7" s="16">
        <v>2500</v>
      </c>
      <c r="L7" s="16">
        <v>2500</v>
      </c>
      <c r="M7" s="16">
        <v>2500</v>
      </c>
      <c r="N7" s="64">
        <f t="shared" ref="N7:N8" si="0">SUM(B7:M7)</f>
        <v>30000</v>
      </c>
    </row>
    <row r="8" spans="1:14" x14ac:dyDescent="0.35">
      <c r="A8" s="2" t="s">
        <v>27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65">
        <f t="shared" si="0"/>
        <v>0</v>
      </c>
    </row>
    <row r="9" spans="1:14" ht="15" thickBot="1" x14ac:dyDescent="0.4">
      <c r="A9" s="2" t="s">
        <v>28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20">
        <v>0</v>
      </c>
      <c r="N9" s="65">
        <f>SUM(B9:M9)</f>
        <v>0</v>
      </c>
    </row>
    <row r="10" spans="1:14" x14ac:dyDescent="0.35">
      <c r="A10" s="60" t="s">
        <v>33</v>
      </c>
      <c r="B10" s="61">
        <f t="shared" ref="B10:M10" si="1">SUM(B7:B9)</f>
        <v>2500</v>
      </c>
      <c r="C10" s="61">
        <f t="shared" si="1"/>
        <v>2500</v>
      </c>
      <c r="D10" s="61">
        <f t="shared" si="1"/>
        <v>2500</v>
      </c>
      <c r="E10" s="61">
        <f t="shared" si="1"/>
        <v>2500</v>
      </c>
      <c r="F10" s="61">
        <f t="shared" si="1"/>
        <v>2500</v>
      </c>
      <c r="G10" s="61">
        <f t="shared" si="1"/>
        <v>2500</v>
      </c>
      <c r="H10" s="61">
        <f t="shared" si="1"/>
        <v>2500</v>
      </c>
      <c r="I10" s="61">
        <f t="shared" si="1"/>
        <v>2500</v>
      </c>
      <c r="J10" s="61">
        <f t="shared" si="1"/>
        <v>2500</v>
      </c>
      <c r="K10" s="62">
        <f t="shared" si="1"/>
        <v>2500</v>
      </c>
      <c r="L10" s="61">
        <f t="shared" si="1"/>
        <v>2500</v>
      </c>
      <c r="M10" s="61">
        <f t="shared" si="1"/>
        <v>2500</v>
      </c>
      <c r="N10" s="63">
        <f>SUM(B10:M10)</f>
        <v>30000</v>
      </c>
    </row>
    <row r="11" spans="1:14" x14ac:dyDescent="0.35">
      <c r="A11" s="38" t="s">
        <v>32</v>
      </c>
      <c r="B11" s="6">
        <v>20</v>
      </c>
      <c r="C11" s="6">
        <v>20</v>
      </c>
      <c r="D11" s="6">
        <v>20</v>
      </c>
      <c r="E11" s="6">
        <v>20</v>
      </c>
      <c r="F11" s="6">
        <v>20</v>
      </c>
      <c r="G11" s="6">
        <v>20</v>
      </c>
      <c r="H11" s="6">
        <v>20</v>
      </c>
      <c r="I11" s="6">
        <v>20</v>
      </c>
      <c r="J11" s="6">
        <v>20</v>
      </c>
      <c r="K11" s="6">
        <v>20</v>
      </c>
      <c r="L11" s="6">
        <v>20</v>
      </c>
      <c r="M11" s="6">
        <v>20</v>
      </c>
      <c r="N11" s="66">
        <f t="shared" ref="N11:N24" si="2">SUM(B11:M11)</f>
        <v>240</v>
      </c>
    </row>
    <row r="12" spans="1:14" x14ac:dyDescent="0.35">
      <c r="A12" s="7" t="s">
        <v>24</v>
      </c>
      <c r="B12" s="4">
        <v>10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67">
        <f t="shared" si="2"/>
        <v>10</v>
      </c>
    </row>
    <row r="13" spans="1:14" x14ac:dyDescent="0.35">
      <c r="A13" s="7" t="s">
        <v>30</v>
      </c>
      <c r="B13" s="4">
        <v>10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67">
        <f t="shared" si="2"/>
        <v>10</v>
      </c>
    </row>
    <row r="14" spans="1:14" x14ac:dyDescent="0.35">
      <c r="A14" s="7" t="s">
        <v>39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67">
        <f t="shared" si="2"/>
        <v>0</v>
      </c>
    </row>
    <row r="15" spans="1:14" x14ac:dyDescent="0.35">
      <c r="A15" s="7" t="s">
        <v>11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67">
        <f t="shared" si="2"/>
        <v>0</v>
      </c>
    </row>
    <row r="16" spans="1:14" x14ac:dyDescent="0.35">
      <c r="A16" s="7" t="s">
        <v>12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67">
        <f t="shared" si="2"/>
        <v>0</v>
      </c>
    </row>
    <row r="17" spans="1:14" x14ac:dyDescent="0.35">
      <c r="A17" s="7" t="s">
        <v>29</v>
      </c>
      <c r="B17" s="4">
        <v>5</v>
      </c>
      <c r="C17" s="4">
        <v>5</v>
      </c>
      <c r="D17" s="4">
        <v>5</v>
      </c>
      <c r="E17" s="4">
        <v>5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4">
        <v>5</v>
      </c>
      <c r="L17" s="4">
        <v>5</v>
      </c>
      <c r="M17" s="4">
        <v>5</v>
      </c>
      <c r="N17" s="67">
        <f t="shared" si="2"/>
        <v>60</v>
      </c>
    </row>
    <row r="18" spans="1:14" x14ac:dyDescent="0.35">
      <c r="A18" s="7" t="s">
        <v>31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67">
        <f t="shared" si="2"/>
        <v>0</v>
      </c>
    </row>
    <row r="19" spans="1:14" x14ac:dyDescent="0.35">
      <c r="A19" s="7" t="s">
        <v>44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67">
        <f t="shared" si="2"/>
        <v>0</v>
      </c>
    </row>
    <row r="20" spans="1:14" x14ac:dyDescent="0.35">
      <c r="A20" s="7" t="s">
        <v>13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67">
        <f t="shared" si="2"/>
        <v>0</v>
      </c>
    </row>
    <row r="21" spans="1:14" x14ac:dyDescent="0.35">
      <c r="A21" s="7" t="s">
        <v>14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67">
        <f t="shared" si="2"/>
        <v>0</v>
      </c>
    </row>
    <row r="22" spans="1:14" x14ac:dyDescent="0.35">
      <c r="A22" s="7" t="s">
        <v>15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67">
        <f t="shared" si="2"/>
        <v>0</v>
      </c>
    </row>
    <row r="23" spans="1:14" x14ac:dyDescent="0.35">
      <c r="A23" s="7" t="s">
        <v>16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8.5</v>
      </c>
      <c r="L23" s="4">
        <v>8.5</v>
      </c>
      <c r="M23" s="4">
        <v>8.5</v>
      </c>
      <c r="N23" s="67">
        <f t="shared" si="2"/>
        <v>25.5</v>
      </c>
    </row>
    <row r="24" spans="1:14" x14ac:dyDescent="0.35">
      <c r="A24" s="7" t="s">
        <v>41</v>
      </c>
      <c r="B24" s="4">
        <v>0</v>
      </c>
      <c r="C24" s="4">
        <v>0</v>
      </c>
      <c r="D24" s="4">
        <v>0</v>
      </c>
      <c r="E24" s="4">
        <v>0</v>
      </c>
      <c r="F24" s="4">
        <v>69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69</v>
      </c>
      <c r="M24" s="4">
        <v>0</v>
      </c>
      <c r="N24" s="67">
        <f t="shared" si="2"/>
        <v>138</v>
      </c>
    </row>
    <row r="25" spans="1:14" x14ac:dyDescent="0.35">
      <c r="A25" s="27" t="s">
        <v>37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68">
        <f>SUM(B25:M25)</f>
        <v>0</v>
      </c>
    </row>
    <row r="26" spans="1:14" x14ac:dyDescent="0.35">
      <c r="A26" s="27" t="s">
        <v>38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67">
        <f>SUM(B26:M26)</f>
        <v>0</v>
      </c>
    </row>
    <row r="27" spans="1:14" x14ac:dyDescent="0.35">
      <c r="A27" s="58" t="s">
        <v>40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69">
        <f>SUM(B27:M27)</f>
        <v>0</v>
      </c>
    </row>
    <row r="28" spans="1:14" x14ac:dyDescent="0.35">
      <c r="A28" s="77" t="s">
        <v>17</v>
      </c>
      <c r="B28" s="75">
        <f>SUM(B12:B27)</f>
        <v>25</v>
      </c>
      <c r="C28" s="75">
        <f>SUM(C11:C27)</f>
        <v>25</v>
      </c>
      <c r="D28" s="75">
        <f t="shared" ref="D28:N28" si="3">SUM(D11:D27)</f>
        <v>25</v>
      </c>
      <c r="E28" s="75">
        <f t="shared" si="3"/>
        <v>25</v>
      </c>
      <c r="F28" s="75">
        <f t="shared" si="3"/>
        <v>94</v>
      </c>
      <c r="G28" s="75">
        <f t="shared" si="3"/>
        <v>25</v>
      </c>
      <c r="H28" s="75">
        <f t="shared" si="3"/>
        <v>25</v>
      </c>
      <c r="I28" s="75">
        <f t="shared" si="3"/>
        <v>25</v>
      </c>
      <c r="J28" s="75">
        <f t="shared" si="3"/>
        <v>25</v>
      </c>
      <c r="K28" s="75">
        <f t="shared" si="3"/>
        <v>33.5</v>
      </c>
      <c r="L28" s="75">
        <f t="shared" si="3"/>
        <v>102.5</v>
      </c>
      <c r="M28" s="75">
        <f t="shared" si="3"/>
        <v>33.5</v>
      </c>
      <c r="N28" s="67">
        <f t="shared" si="3"/>
        <v>483.5</v>
      </c>
    </row>
    <row r="29" spans="1:14" x14ac:dyDescent="0.35">
      <c r="A29" s="78" t="s">
        <v>22</v>
      </c>
      <c r="B29" s="79">
        <f t="shared" ref="B29:N29" si="4">SUM(B28/B10)</f>
        <v>0.01</v>
      </c>
      <c r="C29" s="79">
        <f t="shared" si="4"/>
        <v>0.01</v>
      </c>
      <c r="D29" s="79">
        <f t="shared" si="4"/>
        <v>0.01</v>
      </c>
      <c r="E29" s="79">
        <f t="shared" si="4"/>
        <v>0.01</v>
      </c>
      <c r="F29" s="79">
        <f t="shared" si="4"/>
        <v>3.7600000000000001E-2</v>
      </c>
      <c r="G29" s="79">
        <f t="shared" si="4"/>
        <v>0.01</v>
      </c>
      <c r="H29" s="79">
        <f t="shared" si="4"/>
        <v>0.01</v>
      </c>
      <c r="I29" s="79">
        <f t="shared" si="4"/>
        <v>0.01</v>
      </c>
      <c r="J29" s="79">
        <f t="shared" si="4"/>
        <v>0.01</v>
      </c>
      <c r="K29" s="79">
        <f t="shared" si="4"/>
        <v>1.34E-2</v>
      </c>
      <c r="L29" s="79">
        <f t="shared" si="4"/>
        <v>4.1000000000000002E-2</v>
      </c>
      <c r="M29" s="79">
        <f t="shared" si="4"/>
        <v>1.34E-2</v>
      </c>
      <c r="N29" s="70">
        <f t="shared" si="4"/>
        <v>1.6116666666666668E-2</v>
      </c>
    </row>
    <row r="30" spans="1:14" x14ac:dyDescent="0.35">
      <c r="A30" s="80" t="s">
        <v>9</v>
      </c>
      <c r="B30" s="71">
        <f>SUM(B7-B28)</f>
        <v>2475</v>
      </c>
      <c r="C30" s="71">
        <f t="shared" ref="C30:N30" si="5">SUM(C7-C28)</f>
        <v>2475</v>
      </c>
      <c r="D30" s="71">
        <f t="shared" si="5"/>
        <v>2475</v>
      </c>
      <c r="E30" s="71">
        <f t="shared" si="5"/>
        <v>2475</v>
      </c>
      <c r="F30" s="71">
        <f t="shared" si="5"/>
        <v>2406</v>
      </c>
      <c r="G30" s="71">
        <f t="shared" si="5"/>
        <v>2475</v>
      </c>
      <c r="H30" s="71">
        <f t="shared" si="5"/>
        <v>2475</v>
      </c>
      <c r="I30" s="71">
        <f t="shared" si="5"/>
        <v>2475</v>
      </c>
      <c r="J30" s="71">
        <f t="shared" si="5"/>
        <v>2475</v>
      </c>
      <c r="K30" s="71">
        <f t="shared" si="5"/>
        <v>2466.5</v>
      </c>
      <c r="L30" s="71">
        <f t="shared" si="5"/>
        <v>2397.5</v>
      </c>
      <c r="M30" s="71">
        <f t="shared" si="5"/>
        <v>2466.5</v>
      </c>
      <c r="N30" s="71">
        <f t="shared" si="5"/>
        <v>29516.5</v>
      </c>
    </row>
    <row r="31" spans="1:14" x14ac:dyDescent="0.35">
      <c r="A31" s="53" t="s">
        <v>10</v>
      </c>
      <c r="B31" s="54">
        <f>SUM(B30/B10)</f>
        <v>0.99</v>
      </c>
      <c r="C31" s="54">
        <f t="shared" ref="C31:N31" si="6">SUM(C30/C10)</f>
        <v>0.99</v>
      </c>
      <c r="D31" s="54">
        <f t="shared" si="6"/>
        <v>0.99</v>
      </c>
      <c r="E31" s="54">
        <f t="shared" si="6"/>
        <v>0.99</v>
      </c>
      <c r="F31" s="54">
        <f t="shared" si="6"/>
        <v>0.96240000000000003</v>
      </c>
      <c r="G31" s="54">
        <f t="shared" si="6"/>
        <v>0.99</v>
      </c>
      <c r="H31" s="54">
        <f t="shared" si="6"/>
        <v>0.99</v>
      </c>
      <c r="I31" s="54">
        <f t="shared" si="6"/>
        <v>0.99</v>
      </c>
      <c r="J31" s="54">
        <f t="shared" si="6"/>
        <v>0.99</v>
      </c>
      <c r="K31" s="54">
        <f t="shared" si="6"/>
        <v>0.98660000000000003</v>
      </c>
      <c r="L31" s="54">
        <f t="shared" si="6"/>
        <v>0.95899999999999996</v>
      </c>
      <c r="M31" s="54">
        <f t="shared" si="6"/>
        <v>0.98660000000000003</v>
      </c>
      <c r="N31" s="72">
        <f t="shared" si="6"/>
        <v>0.98388333333333333</v>
      </c>
    </row>
    <row r="32" spans="1:14" x14ac:dyDescent="0.35">
      <c r="A32" s="55" t="s">
        <v>43</v>
      </c>
      <c r="B32" s="56">
        <f>SUM(B30*20%)</f>
        <v>495</v>
      </c>
      <c r="C32" s="56">
        <f>SUM(C30*20%)</f>
        <v>495</v>
      </c>
      <c r="D32" s="56">
        <f t="shared" ref="D32:M32" si="7">SUM(D30*20%)</f>
        <v>495</v>
      </c>
      <c r="E32" s="56">
        <f t="shared" si="7"/>
        <v>495</v>
      </c>
      <c r="F32" s="56">
        <f t="shared" si="7"/>
        <v>481.20000000000005</v>
      </c>
      <c r="G32" s="56">
        <f t="shared" si="7"/>
        <v>495</v>
      </c>
      <c r="H32" s="56">
        <f t="shared" si="7"/>
        <v>495</v>
      </c>
      <c r="I32" s="56">
        <f t="shared" si="7"/>
        <v>495</v>
      </c>
      <c r="J32" s="56">
        <f t="shared" si="7"/>
        <v>495</v>
      </c>
      <c r="K32" s="56">
        <f t="shared" si="7"/>
        <v>493.3</v>
      </c>
      <c r="L32" s="56">
        <f t="shared" si="7"/>
        <v>479.5</v>
      </c>
      <c r="M32" s="56">
        <f t="shared" si="7"/>
        <v>493.3</v>
      </c>
      <c r="N32" s="73">
        <f>SUM(B32:M32)</f>
        <v>5907.3</v>
      </c>
    </row>
    <row r="33" spans="1:14" x14ac:dyDescent="0.35">
      <c r="A33" s="55" t="s">
        <v>36</v>
      </c>
      <c r="B33" s="56">
        <f>SUM(B10*6%)</f>
        <v>150</v>
      </c>
      <c r="C33" s="56">
        <f t="shared" ref="C33:N33" si="8">SUM(C10*6%)</f>
        <v>150</v>
      </c>
      <c r="D33" s="56">
        <f t="shared" si="8"/>
        <v>150</v>
      </c>
      <c r="E33" s="56">
        <f t="shared" si="8"/>
        <v>150</v>
      </c>
      <c r="F33" s="56">
        <f t="shared" si="8"/>
        <v>150</v>
      </c>
      <c r="G33" s="56">
        <f t="shared" si="8"/>
        <v>150</v>
      </c>
      <c r="H33" s="56">
        <f t="shared" si="8"/>
        <v>150</v>
      </c>
      <c r="I33" s="56">
        <f t="shared" si="8"/>
        <v>150</v>
      </c>
      <c r="J33" s="56">
        <f t="shared" si="8"/>
        <v>150</v>
      </c>
      <c r="K33" s="56">
        <f t="shared" si="8"/>
        <v>150</v>
      </c>
      <c r="L33" s="56">
        <f t="shared" si="8"/>
        <v>150</v>
      </c>
      <c r="M33" s="56">
        <f t="shared" si="8"/>
        <v>150</v>
      </c>
      <c r="N33" s="73">
        <f t="shared" si="8"/>
        <v>1800</v>
      </c>
    </row>
    <row r="34" spans="1:14" x14ac:dyDescent="0.35">
      <c r="A34" s="81" t="s">
        <v>35</v>
      </c>
      <c r="B34" s="71">
        <f t="shared" ref="B34:N34" si="9">SUM(B30-B32)</f>
        <v>1980</v>
      </c>
      <c r="C34" s="71">
        <f t="shared" si="9"/>
        <v>1980</v>
      </c>
      <c r="D34" s="71">
        <f t="shared" si="9"/>
        <v>1980</v>
      </c>
      <c r="E34" s="71">
        <f t="shared" si="9"/>
        <v>1980</v>
      </c>
      <c r="F34" s="71">
        <f t="shared" si="9"/>
        <v>1924.8</v>
      </c>
      <c r="G34" s="71">
        <f t="shared" si="9"/>
        <v>1980</v>
      </c>
      <c r="H34" s="71">
        <f t="shared" si="9"/>
        <v>1980</v>
      </c>
      <c r="I34" s="71">
        <f t="shared" si="9"/>
        <v>1980</v>
      </c>
      <c r="J34" s="71">
        <f t="shared" si="9"/>
        <v>1980</v>
      </c>
      <c r="K34" s="71">
        <f t="shared" si="9"/>
        <v>1973.2</v>
      </c>
      <c r="L34" s="71">
        <f t="shared" si="9"/>
        <v>1918</v>
      </c>
      <c r="M34" s="71">
        <f t="shared" si="9"/>
        <v>1973.2</v>
      </c>
      <c r="N34" s="74">
        <f t="shared" si="9"/>
        <v>23609.200000000001</v>
      </c>
    </row>
    <row r="35" spans="1:14" x14ac:dyDescent="0.35">
      <c r="A35" s="4" t="s">
        <v>18</v>
      </c>
      <c r="B35" s="4">
        <v>1500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75">
        <f>SUM(B35:M35)</f>
        <v>1500</v>
      </c>
    </row>
    <row r="36" spans="1:14" x14ac:dyDescent="0.35">
      <c r="A36" s="55" t="s">
        <v>19</v>
      </c>
      <c r="B36" s="57">
        <f>SUM(B34-B35)</f>
        <v>480</v>
      </c>
      <c r="C36" s="57">
        <f t="shared" ref="C36:N36" si="10">SUM(C34-C35)</f>
        <v>1980</v>
      </c>
      <c r="D36" s="57">
        <f t="shared" si="10"/>
        <v>1980</v>
      </c>
      <c r="E36" s="57">
        <f t="shared" si="10"/>
        <v>1980</v>
      </c>
      <c r="F36" s="57">
        <f t="shared" si="10"/>
        <v>1924.8</v>
      </c>
      <c r="G36" s="57">
        <f t="shared" si="10"/>
        <v>1980</v>
      </c>
      <c r="H36" s="57">
        <f t="shared" si="10"/>
        <v>1980</v>
      </c>
      <c r="I36" s="57">
        <f t="shared" si="10"/>
        <v>1980</v>
      </c>
      <c r="J36" s="57">
        <f t="shared" si="10"/>
        <v>1980</v>
      </c>
      <c r="K36" s="57">
        <f t="shared" si="10"/>
        <v>1973.2</v>
      </c>
      <c r="L36" s="57">
        <f t="shared" si="10"/>
        <v>1918</v>
      </c>
      <c r="M36" s="57">
        <f t="shared" si="10"/>
        <v>1973.2</v>
      </c>
      <c r="N36" s="76">
        <f t="shared" si="10"/>
        <v>22109.200000000001</v>
      </c>
    </row>
    <row r="37" spans="1:14" x14ac:dyDescent="0.35">
      <c r="A37" s="13"/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</row>
    <row r="38" spans="1:14" x14ac:dyDescent="0.35">
      <c r="A38" s="3"/>
      <c r="B38" s="23"/>
      <c r="C38" s="23"/>
      <c r="D38" s="24"/>
      <c r="E38" s="23"/>
      <c r="F38" s="23"/>
      <c r="G38" s="23"/>
      <c r="H38" s="23"/>
      <c r="I38" s="23"/>
      <c r="J38" s="25"/>
      <c r="K38" s="23"/>
      <c r="L38" s="23"/>
      <c r="M38" s="23"/>
      <c r="N38" s="23"/>
    </row>
    <row r="39" spans="1:14" x14ac:dyDescent="0.35">
      <c r="A39" s="3"/>
      <c r="B39" s="21"/>
      <c r="C39" s="23"/>
      <c r="D39" s="51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x14ac:dyDescent="0.35">
      <c r="B40" s="4"/>
      <c r="C40" s="4"/>
      <c r="D40" s="4"/>
      <c r="E40" s="4"/>
      <c r="F40" s="4"/>
    </row>
    <row r="45" spans="1:14" x14ac:dyDescent="0.35">
      <c r="B45" s="15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D5C6-4447-48E6-93F4-A75DBC9A43C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C337-A0D9-487F-B41D-7F4F9137F1D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3C06-4A95-4415-80AB-569AA2DEF10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6C38-9F4F-45A4-827F-6486A75741C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B42E-0BDA-4DD4-880F-B5F121AA0B2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B629-3BEA-4E09-A017-75144747BB7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E670-5E2F-41F5-B189-A525E55B6520}">
  <dimension ref="A1"/>
  <sheetViews>
    <sheetView workbookViewId="0">
      <selection activeCell="E18" sqref="E18"/>
    </sheetView>
  </sheetViews>
  <sheetFormatPr defaultRowHeight="14.5" x14ac:dyDescent="0.3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B113-F66D-4224-9042-A4CCD783C14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8EBE-ADEB-4D36-9D65-C1423BCD84E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453D-249B-42A8-9F8E-0115431F4FF7}">
  <dimension ref="A1:N44"/>
  <sheetViews>
    <sheetView workbookViewId="0">
      <selection activeCell="A36" sqref="A36"/>
    </sheetView>
  </sheetViews>
  <sheetFormatPr defaultRowHeight="14.5" x14ac:dyDescent="0.35"/>
  <cols>
    <col min="1" max="1" width="35.453125" customWidth="1"/>
    <col min="2" max="2" width="18.08984375" customWidth="1"/>
    <col min="3" max="3" width="16.90625" customWidth="1"/>
    <col min="4" max="4" width="13.90625" customWidth="1"/>
    <col min="5" max="5" width="11.90625" customWidth="1"/>
    <col min="6" max="6" width="11.54296875" customWidth="1"/>
    <col min="7" max="7" width="12.54296875" customWidth="1"/>
    <col min="8" max="8" width="12.08984375" customWidth="1"/>
    <col min="9" max="9" width="12.1796875" customWidth="1"/>
    <col min="10" max="10" width="13" customWidth="1"/>
    <col min="11" max="11" width="11.453125" customWidth="1"/>
    <col min="12" max="12" width="12.54296875" customWidth="1"/>
    <col min="13" max="13" width="11.36328125" customWidth="1"/>
    <col min="14" max="14" width="14" customWidth="1"/>
  </cols>
  <sheetData>
    <row r="1" spans="1:14" x14ac:dyDescent="0.35">
      <c r="A1" s="17"/>
      <c r="B1" s="1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5"/>
    </row>
    <row r="2" spans="1:14" x14ac:dyDescent="0.35">
      <c r="A2" s="17"/>
      <c r="B2" s="17"/>
      <c r="C2" s="5"/>
      <c r="D2" s="5"/>
      <c r="E2" s="5"/>
      <c r="F2" s="5"/>
      <c r="G2" s="5"/>
      <c r="H2" s="5"/>
      <c r="I2" s="16"/>
      <c r="J2" s="16"/>
      <c r="K2" s="16"/>
      <c r="L2" s="16"/>
      <c r="M2" s="16"/>
      <c r="N2" s="5"/>
    </row>
    <row r="3" spans="1:14" x14ac:dyDescent="0.35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5"/>
    </row>
    <row r="4" spans="1:14" x14ac:dyDescent="0.35">
      <c r="A4" s="17"/>
      <c r="B4" s="14"/>
      <c r="C4" s="14"/>
      <c r="D4" s="14"/>
      <c r="E4" s="14"/>
      <c r="F4" s="14"/>
      <c r="G4" s="14"/>
      <c r="H4" s="14"/>
      <c r="I4" s="14"/>
      <c r="J4" s="14"/>
      <c r="K4" s="19"/>
      <c r="L4" s="14"/>
      <c r="M4" s="19"/>
      <c r="N4" s="14"/>
    </row>
    <row r="5" spans="1:14" x14ac:dyDescent="0.35">
      <c r="B5" s="14"/>
      <c r="C5" s="14"/>
      <c r="D5" s="14"/>
      <c r="E5" s="14"/>
      <c r="F5" s="14"/>
      <c r="G5" s="14"/>
      <c r="H5" s="19"/>
      <c r="I5" s="14"/>
      <c r="J5" s="14"/>
      <c r="K5" s="19"/>
      <c r="L5" s="14"/>
      <c r="M5" s="14"/>
      <c r="N5" s="14"/>
    </row>
    <row r="6" spans="1:14" x14ac:dyDescent="0.35">
      <c r="A6" s="1" t="s">
        <v>25</v>
      </c>
      <c r="B6" s="34" t="s">
        <v>20</v>
      </c>
      <c r="C6" s="34" t="s">
        <v>21</v>
      </c>
      <c r="D6" s="34" t="s">
        <v>8</v>
      </c>
      <c r="E6" s="34" t="s">
        <v>0</v>
      </c>
      <c r="F6" s="34" t="s">
        <v>1</v>
      </c>
      <c r="G6" s="34" t="s">
        <v>2</v>
      </c>
      <c r="H6" s="34" t="s">
        <v>23</v>
      </c>
      <c r="I6" s="34" t="s">
        <v>3</v>
      </c>
      <c r="J6" s="35" t="s">
        <v>4</v>
      </c>
      <c r="K6" s="34" t="s">
        <v>5</v>
      </c>
      <c r="L6" s="34" t="s">
        <v>6</v>
      </c>
      <c r="M6" s="34" t="s">
        <v>7</v>
      </c>
      <c r="N6" s="36"/>
    </row>
    <row r="7" spans="1:14" x14ac:dyDescent="0.35">
      <c r="A7" s="2" t="s">
        <v>26</v>
      </c>
      <c r="B7" s="16">
        <v>2000</v>
      </c>
      <c r="C7" s="16">
        <v>2000</v>
      </c>
      <c r="D7" s="16">
        <v>2000</v>
      </c>
      <c r="E7" s="16">
        <v>2000</v>
      </c>
      <c r="F7" s="16">
        <v>2000</v>
      </c>
      <c r="G7" s="16">
        <v>2000</v>
      </c>
      <c r="H7" s="16">
        <v>2000</v>
      </c>
      <c r="I7" s="16">
        <v>2000</v>
      </c>
      <c r="J7" s="16">
        <v>2000</v>
      </c>
      <c r="K7" s="16">
        <v>2000</v>
      </c>
      <c r="L7" s="16">
        <v>2000</v>
      </c>
      <c r="M7" s="16">
        <v>2000</v>
      </c>
      <c r="N7" s="49">
        <f t="shared" ref="N7:N8" si="0">SUM(B7:M7)</f>
        <v>24000</v>
      </c>
    </row>
    <row r="8" spans="1:14" x14ac:dyDescent="0.35">
      <c r="A8" s="2" t="s">
        <v>27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50">
        <f t="shared" si="0"/>
        <v>0</v>
      </c>
    </row>
    <row r="9" spans="1:14" ht="15" thickBot="1" x14ac:dyDescent="0.4">
      <c r="A9" s="2" t="s">
        <v>28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20">
        <v>0</v>
      </c>
      <c r="N9" s="50">
        <f>SUM(B9:M9)</f>
        <v>0</v>
      </c>
    </row>
    <row r="10" spans="1:14" x14ac:dyDescent="0.35">
      <c r="A10" s="30" t="s">
        <v>33</v>
      </c>
      <c r="B10" s="31">
        <f t="shared" ref="B10:M10" si="1">SUM(B7:B9)</f>
        <v>2000</v>
      </c>
      <c r="C10" s="31">
        <f t="shared" si="1"/>
        <v>2000</v>
      </c>
      <c r="D10" s="31">
        <f t="shared" si="1"/>
        <v>2000</v>
      </c>
      <c r="E10" s="31">
        <f t="shared" si="1"/>
        <v>2000</v>
      </c>
      <c r="F10" s="31">
        <f t="shared" si="1"/>
        <v>2000</v>
      </c>
      <c r="G10" s="31">
        <f t="shared" si="1"/>
        <v>2000</v>
      </c>
      <c r="H10" s="31">
        <f t="shared" si="1"/>
        <v>2000</v>
      </c>
      <c r="I10" s="31">
        <f t="shared" si="1"/>
        <v>2000</v>
      </c>
      <c r="J10" s="31">
        <f t="shared" si="1"/>
        <v>2000</v>
      </c>
      <c r="K10" s="32">
        <f t="shared" si="1"/>
        <v>2000</v>
      </c>
      <c r="L10" s="31">
        <f t="shared" si="1"/>
        <v>2000</v>
      </c>
      <c r="M10" s="31">
        <f t="shared" si="1"/>
        <v>2000</v>
      </c>
      <c r="N10" s="33">
        <f>SUM(B10:M10)</f>
        <v>24000</v>
      </c>
    </row>
    <row r="11" spans="1:14" x14ac:dyDescent="0.35">
      <c r="A11" s="38" t="s">
        <v>32</v>
      </c>
      <c r="B11" s="6">
        <v>20</v>
      </c>
      <c r="C11" s="6">
        <v>20</v>
      </c>
      <c r="D11" s="6">
        <v>20</v>
      </c>
      <c r="E11" s="6">
        <v>20</v>
      </c>
      <c r="F11" s="6">
        <v>20</v>
      </c>
      <c r="G11" s="6">
        <v>20</v>
      </c>
      <c r="H11" s="6">
        <v>20</v>
      </c>
      <c r="I11" s="6">
        <v>20</v>
      </c>
      <c r="J11" s="6">
        <v>20</v>
      </c>
      <c r="K11" s="6">
        <v>20</v>
      </c>
      <c r="L11" s="6">
        <v>20</v>
      </c>
      <c r="M11" s="6">
        <v>20</v>
      </c>
      <c r="N11" s="44">
        <f t="shared" ref="N11:N13" si="2">SUM(B11:M11)</f>
        <v>240</v>
      </c>
    </row>
    <row r="12" spans="1:14" x14ac:dyDescent="0.35">
      <c r="A12" s="7" t="s">
        <v>24</v>
      </c>
      <c r="B12" s="4">
        <v>10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0">
        <f t="shared" si="2"/>
        <v>10</v>
      </c>
    </row>
    <row r="13" spans="1:14" x14ac:dyDescent="0.35">
      <c r="A13" s="7" t="s">
        <v>30</v>
      </c>
      <c r="B13" s="4">
        <v>10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0">
        <f t="shared" si="2"/>
        <v>10</v>
      </c>
    </row>
    <row r="14" spans="1:14" x14ac:dyDescent="0.35">
      <c r="A14" s="7" t="s">
        <v>39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0">
        <f t="shared" ref="N14:N23" si="3">SUM(B14:M14)</f>
        <v>0</v>
      </c>
    </row>
    <row r="15" spans="1:14" x14ac:dyDescent="0.35">
      <c r="A15" s="7" t="s">
        <v>11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0">
        <f t="shared" si="3"/>
        <v>0</v>
      </c>
    </row>
    <row r="16" spans="1:14" x14ac:dyDescent="0.35">
      <c r="A16" s="7" t="s">
        <v>12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0">
        <f t="shared" si="3"/>
        <v>0</v>
      </c>
    </row>
    <row r="17" spans="1:14" x14ac:dyDescent="0.35">
      <c r="A17" s="7" t="s">
        <v>29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0">
        <f t="shared" si="3"/>
        <v>0</v>
      </c>
    </row>
    <row r="18" spans="1:14" x14ac:dyDescent="0.35">
      <c r="A18" s="7" t="s">
        <v>31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0">
        <f t="shared" si="3"/>
        <v>0</v>
      </c>
    </row>
    <row r="19" spans="1:14" x14ac:dyDescent="0.35">
      <c r="A19" s="7" t="s">
        <v>13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1.9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0">
        <f t="shared" si="3"/>
        <v>1.9</v>
      </c>
    </row>
    <row r="20" spans="1:14" x14ac:dyDescent="0.35">
      <c r="A20" s="7" t="s">
        <v>14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0">
        <f t="shared" si="3"/>
        <v>0</v>
      </c>
    </row>
    <row r="21" spans="1:14" x14ac:dyDescent="0.35">
      <c r="A21" s="7" t="s">
        <v>15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0">
        <f t="shared" si="3"/>
        <v>0</v>
      </c>
    </row>
    <row r="22" spans="1:14" x14ac:dyDescent="0.35">
      <c r="A22" s="7" t="s">
        <v>16</v>
      </c>
      <c r="B22" s="4">
        <v>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8.5</v>
      </c>
      <c r="L22" s="4">
        <v>8.5</v>
      </c>
      <c r="M22" s="4">
        <v>8.5</v>
      </c>
      <c r="N22" s="40">
        <f t="shared" si="3"/>
        <v>32.5</v>
      </c>
    </row>
    <row r="23" spans="1:14" x14ac:dyDescent="0.35">
      <c r="A23" s="7" t="s">
        <v>41</v>
      </c>
      <c r="B23" s="4">
        <v>0</v>
      </c>
      <c r="C23" s="4">
        <v>0</v>
      </c>
      <c r="D23" s="4">
        <v>0</v>
      </c>
      <c r="E23" s="4">
        <v>0</v>
      </c>
      <c r="F23" s="4">
        <v>69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69</v>
      </c>
      <c r="M23" s="4">
        <v>0</v>
      </c>
      <c r="N23" s="40">
        <f t="shared" si="3"/>
        <v>138</v>
      </c>
    </row>
    <row r="24" spans="1:14" x14ac:dyDescent="0.35">
      <c r="A24" s="27" t="s">
        <v>37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5">
        <f>SUM(B24:M24)</f>
        <v>0</v>
      </c>
    </row>
    <row r="25" spans="1:14" x14ac:dyDescent="0.35">
      <c r="A25" s="27" t="s">
        <v>38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0">
        <f>SUM(B25:M25)</f>
        <v>0</v>
      </c>
    </row>
    <row r="26" spans="1:14" x14ac:dyDescent="0.35">
      <c r="A26" s="27" t="s">
        <v>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0">
        <f>SUM(B26:M26)</f>
        <v>0</v>
      </c>
    </row>
    <row r="27" spans="1:14" x14ac:dyDescent="0.35">
      <c r="A27" s="39" t="s">
        <v>17</v>
      </c>
      <c r="B27" s="28">
        <f>SUM(B12:B26)</f>
        <v>27</v>
      </c>
      <c r="C27" s="28">
        <f>SUM(C11:C26)</f>
        <v>20</v>
      </c>
      <c r="D27" s="28">
        <f t="shared" ref="D27:N27" si="4">SUM(D11:D26)</f>
        <v>20</v>
      </c>
      <c r="E27" s="28">
        <f t="shared" si="4"/>
        <v>20</v>
      </c>
      <c r="F27" s="28">
        <f t="shared" si="4"/>
        <v>89</v>
      </c>
      <c r="G27" s="28">
        <f t="shared" si="4"/>
        <v>21.9</v>
      </c>
      <c r="H27" s="28">
        <f t="shared" si="4"/>
        <v>20</v>
      </c>
      <c r="I27" s="28">
        <f t="shared" si="4"/>
        <v>20</v>
      </c>
      <c r="J27" s="28">
        <f t="shared" si="4"/>
        <v>20</v>
      </c>
      <c r="K27" s="28">
        <f t="shared" si="4"/>
        <v>28.5</v>
      </c>
      <c r="L27" s="28">
        <f t="shared" si="4"/>
        <v>97.5</v>
      </c>
      <c r="M27" s="28">
        <f t="shared" si="4"/>
        <v>28.5</v>
      </c>
      <c r="N27" s="40">
        <f t="shared" si="4"/>
        <v>432.4</v>
      </c>
    </row>
    <row r="28" spans="1:14" x14ac:dyDescent="0.35">
      <c r="A28" s="41" t="s">
        <v>22</v>
      </c>
      <c r="B28" s="42">
        <f t="shared" ref="B28:N28" si="5">SUM(B27/B10)</f>
        <v>1.35E-2</v>
      </c>
      <c r="C28" s="42">
        <f t="shared" si="5"/>
        <v>0.01</v>
      </c>
      <c r="D28" s="42">
        <f t="shared" si="5"/>
        <v>0.01</v>
      </c>
      <c r="E28" s="42">
        <f t="shared" si="5"/>
        <v>0.01</v>
      </c>
      <c r="F28" s="42">
        <f t="shared" si="5"/>
        <v>4.4499999999999998E-2</v>
      </c>
      <c r="G28" s="42">
        <f t="shared" si="5"/>
        <v>1.095E-2</v>
      </c>
      <c r="H28" s="42">
        <f t="shared" si="5"/>
        <v>0.01</v>
      </c>
      <c r="I28" s="42">
        <f t="shared" si="5"/>
        <v>0.01</v>
      </c>
      <c r="J28" s="42">
        <f t="shared" si="5"/>
        <v>0.01</v>
      </c>
      <c r="K28" s="42">
        <f t="shared" si="5"/>
        <v>1.4250000000000001E-2</v>
      </c>
      <c r="L28" s="42">
        <f t="shared" si="5"/>
        <v>4.8750000000000002E-2</v>
      </c>
      <c r="M28" s="42">
        <f t="shared" si="5"/>
        <v>1.4250000000000001E-2</v>
      </c>
      <c r="N28" s="43">
        <f t="shared" si="5"/>
        <v>1.8016666666666667E-2</v>
      </c>
    </row>
    <row r="29" spans="1:14" x14ac:dyDescent="0.35">
      <c r="A29" s="8" t="s">
        <v>9</v>
      </c>
      <c r="B29" s="9">
        <f>SUM(B7-B27)</f>
        <v>1973</v>
      </c>
      <c r="C29" s="9">
        <f t="shared" ref="C29:N29" si="6">SUM(C7-C27)</f>
        <v>1980</v>
      </c>
      <c r="D29" s="9">
        <f t="shared" si="6"/>
        <v>1980</v>
      </c>
      <c r="E29" s="9">
        <f t="shared" si="6"/>
        <v>1980</v>
      </c>
      <c r="F29" s="9">
        <f t="shared" si="6"/>
        <v>1911</v>
      </c>
      <c r="G29" s="9">
        <f t="shared" si="6"/>
        <v>1978.1</v>
      </c>
      <c r="H29" s="9">
        <f t="shared" si="6"/>
        <v>1980</v>
      </c>
      <c r="I29" s="9">
        <f t="shared" si="6"/>
        <v>1980</v>
      </c>
      <c r="J29" s="9">
        <f t="shared" si="6"/>
        <v>1980</v>
      </c>
      <c r="K29" s="9">
        <f t="shared" si="6"/>
        <v>1971.5</v>
      </c>
      <c r="L29" s="9">
        <f t="shared" si="6"/>
        <v>1902.5</v>
      </c>
      <c r="M29" s="9">
        <f t="shared" si="6"/>
        <v>1971.5</v>
      </c>
      <c r="N29" s="46">
        <f t="shared" si="6"/>
        <v>23567.599999999999</v>
      </c>
    </row>
    <row r="30" spans="1:14" x14ac:dyDescent="0.35">
      <c r="A30" s="10" t="s">
        <v>10</v>
      </c>
      <c r="B30" s="11">
        <f>SUM(B29/B10)</f>
        <v>0.98650000000000004</v>
      </c>
      <c r="C30" s="11">
        <f t="shared" ref="C30:N30" si="7">SUM(C29/C10)</f>
        <v>0.99</v>
      </c>
      <c r="D30" s="11">
        <f t="shared" si="7"/>
        <v>0.99</v>
      </c>
      <c r="E30" s="11">
        <f t="shared" si="7"/>
        <v>0.99</v>
      </c>
      <c r="F30" s="11">
        <f t="shared" si="7"/>
        <v>0.95550000000000002</v>
      </c>
      <c r="G30" s="11">
        <f t="shared" si="7"/>
        <v>0.98904999999999998</v>
      </c>
      <c r="H30" s="11">
        <f t="shared" si="7"/>
        <v>0.99</v>
      </c>
      <c r="I30" s="11">
        <f t="shared" si="7"/>
        <v>0.99</v>
      </c>
      <c r="J30" s="11">
        <f t="shared" si="7"/>
        <v>0.99</v>
      </c>
      <c r="K30" s="11">
        <f t="shared" si="7"/>
        <v>0.98575000000000002</v>
      </c>
      <c r="L30" s="11">
        <f t="shared" si="7"/>
        <v>0.95125000000000004</v>
      </c>
      <c r="M30" s="11">
        <f t="shared" si="7"/>
        <v>0.98575000000000002</v>
      </c>
      <c r="N30" s="29">
        <f t="shared" si="7"/>
        <v>0.98198333333333332</v>
      </c>
    </row>
    <row r="31" spans="1:14" x14ac:dyDescent="0.35">
      <c r="A31" s="3" t="s">
        <v>34</v>
      </c>
      <c r="B31" s="12">
        <f>SUM(B29*25%)</f>
        <v>493.25</v>
      </c>
      <c r="C31" s="12">
        <f>SUM(C29*25%)</f>
        <v>495</v>
      </c>
      <c r="D31" s="12">
        <f t="shared" ref="D31:M31" si="8">SUM(D29*25%)</f>
        <v>495</v>
      </c>
      <c r="E31" s="12">
        <f t="shared" si="8"/>
        <v>495</v>
      </c>
      <c r="F31" s="12">
        <f t="shared" si="8"/>
        <v>477.75</v>
      </c>
      <c r="G31" s="12">
        <f t="shared" si="8"/>
        <v>494.52499999999998</v>
      </c>
      <c r="H31" s="12">
        <f t="shared" si="8"/>
        <v>495</v>
      </c>
      <c r="I31" s="12">
        <f t="shared" si="8"/>
        <v>495</v>
      </c>
      <c r="J31" s="12">
        <f t="shared" si="8"/>
        <v>495</v>
      </c>
      <c r="K31" s="12">
        <f t="shared" si="8"/>
        <v>492.875</v>
      </c>
      <c r="L31" s="12">
        <f t="shared" si="8"/>
        <v>475.625</v>
      </c>
      <c r="M31" s="12">
        <f t="shared" si="8"/>
        <v>492.875</v>
      </c>
      <c r="N31" s="47">
        <f>SUM(B31:M31)</f>
        <v>5896.9</v>
      </c>
    </row>
    <row r="32" spans="1:14" x14ac:dyDescent="0.35">
      <c r="A32" s="3" t="s">
        <v>36</v>
      </c>
      <c r="B32" s="12">
        <f>SUM(B10*6%)</f>
        <v>120</v>
      </c>
      <c r="C32" s="12">
        <f t="shared" ref="C32:N32" si="9">SUM(C10*6%)</f>
        <v>120</v>
      </c>
      <c r="D32" s="12">
        <f t="shared" si="9"/>
        <v>120</v>
      </c>
      <c r="E32" s="12">
        <f t="shared" si="9"/>
        <v>120</v>
      </c>
      <c r="F32" s="12">
        <f t="shared" si="9"/>
        <v>120</v>
      </c>
      <c r="G32" s="12">
        <f t="shared" si="9"/>
        <v>120</v>
      </c>
      <c r="H32" s="12">
        <f t="shared" si="9"/>
        <v>120</v>
      </c>
      <c r="I32" s="12">
        <f t="shared" si="9"/>
        <v>120</v>
      </c>
      <c r="J32" s="12">
        <f t="shared" si="9"/>
        <v>120</v>
      </c>
      <c r="K32" s="12">
        <f t="shared" si="9"/>
        <v>120</v>
      </c>
      <c r="L32" s="12">
        <f t="shared" si="9"/>
        <v>120</v>
      </c>
      <c r="M32" s="12">
        <f t="shared" si="9"/>
        <v>120</v>
      </c>
      <c r="N32" s="47">
        <f t="shared" si="9"/>
        <v>1440</v>
      </c>
    </row>
    <row r="33" spans="1:14" x14ac:dyDescent="0.35">
      <c r="A33" s="37" t="s">
        <v>35</v>
      </c>
      <c r="B33" s="26">
        <f t="shared" ref="B33:N33" si="10">SUM(B29-B31)</f>
        <v>1479.75</v>
      </c>
      <c r="C33" s="26">
        <f t="shared" si="10"/>
        <v>1485</v>
      </c>
      <c r="D33" s="26">
        <f t="shared" si="10"/>
        <v>1485</v>
      </c>
      <c r="E33" s="26">
        <f t="shared" si="10"/>
        <v>1485</v>
      </c>
      <c r="F33" s="26">
        <f t="shared" si="10"/>
        <v>1433.25</v>
      </c>
      <c r="G33" s="26">
        <f t="shared" si="10"/>
        <v>1483.5749999999998</v>
      </c>
      <c r="H33" s="26">
        <f t="shared" si="10"/>
        <v>1485</v>
      </c>
      <c r="I33" s="26">
        <f t="shared" si="10"/>
        <v>1485</v>
      </c>
      <c r="J33" s="26">
        <f t="shared" si="10"/>
        <v>1485</v>
      </c>
      <c r="K33" s="26">
        <f t="shared" si="10"/>
        <v>1478.625</v>
      </c>
      <c r="L33" s="26">
        <f t="shared" si="10"/>
        <v>1426.875</v>
      </c>
      <c r="M33" s="26">
        <f t="shared" si="10"/>
        <v>1478.625</v>
      </c>
      <c r="N33" s="28">
        <f t="shared" si="10"/>
        <v>17670.699999999997</v>
      </c>
    </row>
    <row r="34" spans="1:14" x14ac:dyDescent="0.35">
      <c r="A34" s="4" t="s">
        <v>18</v>
      </c>
      <c r="B34" s="4">
        <v>100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28">
        <f>SUM(B34:M34)</f>
        <v>100</v>
      </c>
    </row>
    <row r="35" spans="1:14" x14ac:dyDescent="0.35">
      <c r="A35" s="3" t="s">
        <v>19</v>
      </c>
      <c r="B35" s="4">
        <f>SUM(B33-B34)</f>
        <v>1379.75</v>
      </c>
      <c r="C35" s="4">
        <f t="shared" ref="C35:M35" si="11">SUM(C33-C34)</f>
        <v>1485</v>
      </c>
      <c r="D35" s="4">
        <f t="shared" si="11"/>
        <v>1485</v>
      </c>
      <c r="E35" s="4">
        <f t="shared" si="11"/>
        <v>1485</v>
      </c>
      <c r="F35" s="4">
        <f t="shared" si="11"/>
        <v>1433.25</v>
      </c>
      <c r="G35" s="4">
        <f t="shared" si="11"/>
        <v>1483.5749999999998</v>
      </c>
      <c r="H35" s="4">
        <f t="shared" si="11"/>
        <v>1485</v>
      </c>
      <c r="I35" s="4">
        <f t="shared" si="11"/>
        <v>1485</v>
      </c>
      <c r="J35" s="4">
        <f t="shared" si="11"/>
        <v>1485</v>
      </c>
      <c r="K35" s="4">
        <f t="shared" si="11"/>
        <v>1478.625</v>
      </c>
      <c r="L35" s="4">
        <f t="shared" si="11"/>
        <v>1426.875</v>
      </c>
      <c r="M35" s="4">
        <f t="shared" si="11"/>
        <v>1478.625</v>
      </c>
      <c r="N35" s="48">
        <f t="shared" ref="N35" si="12">SUM(N33-N34)</f>
        <v>17570.699999999997</v>
      </c>
    </row>
    <row r="36" spans="1:14" x14ac:dyDescent="0.35">
      <c r="A36" s="13"/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  <row r="37" spans="1:14" x14ac:dyDescent="0.35">
      <c r="A37" s="3"/>
      <c r="B37" s="23"/>
      <c r="C37" s="23"/>
      <c r="D37" s="24"/>
      <c r="E37" s="23"/>
      <c r="F37" s="23"/>
      <c r="G37" s="23"/>
      <c r="H37" s="23"/>
      <c r="I37" s="23"/>
      <c r="J37" s="25"/>
      <c r="K37" s="23"/>
      <c r="L37" s="23"/>
      <c r="M37" s="23"/>
      <c r="N37" s="23"/>
    </row>
    <row r="38" spans="1:14" x14ac:dyDescent="0.35">
      <c r="A38" s="3"/>
      <c r="B38" s="21"/>
      <c r="C38" s="23"/>
      <c r="D38" s="51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x14ac:dyDescent="0.35">
      <c r="B39" s="4"/>
      <c r="C39" s="4"/>
      <c r="D39" s="4"/>
      <c r="E39" s="4"/>
      <c r="F39" s="4"/>
    </row>
    <row r="44" spans="1:14" x14ac:dyDescent="0.35">
      <c r="B44" s="15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F1A6-A9FF-4B70-881B-040CECBA4D3C}">
  <dimension ref="A1"/>
  <sheetViews>
    <sheetView workbookViewId="0">
      <selection activeCell="M22" sqref="M22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DA94-FD56-4EA3-936A-F5EC5B9D632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8E7F-4FCB-48C6-B61A-20C64727E00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60D8-39CB-47C2-B62E-084D88F33CE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3CBF-BCD9-4FD4-975B-FE45398F6BD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E6CB-1434-49B1-BAE5-CB3D7D9C8D2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75A-5B75-433C-B93B-AE95758DAA1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5FBD-8AD9-4C49-918D-423FFEC6424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P&amp;L from April 2025)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P&amp;L from April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Janet</cp:lastModifiedBy>
  <dcterms:created xsi:type="dcterms:W3CDTF">2020-12-18T13:39:20Z</dcterms:created>
  <dcterms:modified xsi:type="dcterms:W3CDTF">2025-11-05T10:02:51Z</dcterms:modified>
</cp:coreProperties>
</file>